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00"/>
  </bookViews>
  <sheets>
    <sheet name="БИМ, индекс к СМР" sheetId="5" r:id="rId1"/>
    <sheet name="БИМ, индексы по ЭПЗ" sheetId="9" r:id="rId2"/>
    <sheet name="РИМ, кВт-ч" sheetId="8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8" l="1"/>
  <c r="G15" i="9" l="1"/>
  <c r="F15" i="9"/>
  <c r="H15" i="9" s="1"/>
  <c r="F15" i="5"/>
  <c r="H15" i="5" s="1"/>
  <c r="G16" i="9"/>
  <c r="F16" i="9"/>
  <c r="C14" i="9"/>
  <c r="B13" i="9"/>
  <c r="C13" i="9" s="1"/>
  <c r="D13" i="9" s="1"/>
  <c r="E13" i="9" s="1"/>
  <c r="F13" i="9" s="1"/>
  <c r="G13" i="9" s="1"/>
  <c r="H13" i="9" s="1"/>
  <c r="G16" i="5"/>
  <c r="G15" i="5"/>
  <c r="F14" i="9" l="1"/>
  <c r="H16" i="9"/>
  <c r="H14" i="9"/>
  <c r="E14" i="8" l="1"/>
  <c r="D14" i="8"/>
  <c r="B12" i="8"/>
  <c r="F14" i="8" l="1"/>
  <c r="C12" i="8"/>
  <c r="D12" i="8" s="1"/>
  <c r="E12" i="8" s="1"/>
  <c r="F12" i="8" s="1"/>
  <c r="D15" i="8"/>
  <c r="E15" i="8"/>
  <c r="F15" i="8" l="1"/>
  <c r="F13" i="8" s="1"/>
  <c r="C13" i="8" l="1"/>
  <c r="F16" i="5" l="1"/>
  <c r="H16" i="5" s="1"/>
  <c r="B13" i="5" l="1"/>
  <c r="C13" i="5" s="1"/>
  <c r="D13" i="5" s="1"/>
  <c r="E13" i="5" s="1"/>
  <c r="F13" i="5" s="1"/>
  <c r="G13" i="5" s="1"/>
  <c r="H13" i="5" s="1"/>
  <c r="C14" i="5" l="1"/>
  <c r="F14" i="5" l="1"/>
  <c r="H14" i="5" l="1"/>
</calcChain>
</file>

<file path=xl/sharedStrings.xml><?xml version="1.0" encoding="utf-8"?>
<sst xmlns="http://schemas.openxmlformats.org/spreadsheetml/2006/main" count="142" uniqueCount="62">
  <si>
    <t>Пример расчета разницы в стоимости электроэнергии, получаемой от передвижных источников электроснабжения</t>
  </si>
  <si>
    <t xml:space="preserve">оплата труда - </t>
  </si>
  <si>
    <t xml:space="preserve">материалы, изделия и конструкции - </t>
  </si>
  <si>
    <t xml:space="preserve">эксплуатация машин и механизмов - </t>
  </si>
  <si>
    <t xml:space="preserve"> </t>
  </si>
  <si>
    <t>РАСЧЕТ № СР-__</t>
  </si>
  <si>
    <t>Определение разницы в стоимости электроэнергии, получаемой от передвижных источников электроснабжения</t>
  </si>
  <si>
    <t>(наименование объекта капитального строительства)</t>
  </si>
  <si>
    <t>ОСР № ОС 02-01</t>
  </si>
  <si>
    <t>ЛСР № 02-01-01</t>
  </si>
  <si>
    <t>ЛСР № 02-01-02</t>
  </si>
  <si>
    <t>Составил:</t>
  </si>
  <si>
    <t>Проверил:</t>
  </si>
  <si>
    <t>№ пп</t>
  </si>
  <si>
    <t>1.1</t>
  </si>
  <si>
    <t>1.2</t>
  </si>
  <si>
    <t>(должность)</t>
  </si>
  <si>
    <t>(подпись)</t>
  </si>
  <si>
    <t>(расшифровка подписи)</t>
  </si>
  <si>
    <t>Пример расчета разницы в стоимости электроэнергии, получаемой от передвижных источников электроснабжения,</t>
  </si>
  <si>
    <r>
      <t xml:space="preserve">при определении сметной стоимости строительства </t>
    </r>
    <r>
      <rPr>
        <b/>
        <sz val="11"/>
        <color rgb="FF0070C0"/>
        <rFont val="Times New Roman"/>
        <family val="1"/>
        <charset val="204"/>
      </rPr>
      <t>базисно-индексным методом</t>
    </r>
  </si>
  <si>
    <t>____________________________</t>
  </si>
  <si>
    <r>
      <t xml:space="preserve">при определении сметной стоимости строительства </t>
    </r>
    <r>
      <rPr>
        <b/>
        <sz val="11"/>
        <color rgb="FF0070C0"/>
        <rFont val="Times New Roman"/>
        <family val="1"/>
        <charset val="204"/>
      </rPr>
      <t>ресурсно-индексным методом</t>
    </r>
  </si>
  <si>
    <t>руб./кВт-ч</t>
  </si>
  <si>
    <t>руб./маш.-ч</t>
  </si>
  <si>
    <t>кВт</t>
  </si>
  <si>
    <t>сметная цена электростанций передвижных, мощностью 500 кВт (91.16.01-008) в уровне цен по состоянию на 01.01.2022:</t>
  </si>
  <si>
    <t>%</t>
  </si>
  <si>
    <t>накладные расходы
(п.109 Методики по разработке и применению нормативов накладных расходов при определении сметной стоимости строительства, реконструкции, капитального ремонта, сноса объектов капитального строительства, утвержденной приказом Минстроя России от 21.12.2020 № 812/пр</t>
  </si>
  <si>
    <t>сметная прибыль
(п. 109 Методики по разработке и применению нормативов сметной прибыли при определении сметной стоимости строительства, реконструкции, капитального ремонта, сноса объектов капитального строительства, утвержденной приказом Минстроя России от 11.12.2020 № 774/пр)</t>
  </si>
  <si>
    <t>Строительство многоквартирного панельного жилого дома</t>
  </si>
  <si>
    <t>** Сметная цена электроэнергии от постоянных источников в текущем уровне цен:</t>
  </si>
  <si>
    <t>*** Сметная цена электроэнергии от передвижных источников в текущем уровне цен:</t>
  </si>
  <si>
    <t>Шифр сметного расчета</t>
  </si>
  <si>
    <t xml:space="preserve">в уровне цен по состоянию на </t>
  </si>
  <si>
    <t>II кв. 2023 г.</t>
  </si>
  <si>
    <r>
      <t xml:space="preserve">Сметная цена электроэнергии, получаемой от </t>
    </r>
    <r>
      <rPr>
        <b/>
        <sz val="11"/>
        <color theme="1"/>
        <rFont val="Times New Roman"/>
        <family val="1"/>
        <charset val="204"/>
      </rPr>
      <t xml:space="preserve">постоянных </t>
    </r>
    <r>
      <rPr>
        <sz val="11"/>
        <color theme="1"/>
        <rFont val="Times New Roman"/>
        <family val="1"/>
        <charset val="204"/>
      </rPr>
      <t xml:space="preserve">источников </t>
    </r>
    <r>
      <rPr>
        <b/>
        <sz val="11"/>
        <color theme="1"/>
        <rFont val="Times New Roman"/>
        <family val="1"/>
        <charset val="204"/>
      </rPr>
      <t>в базисном уровне цен по состоянию на 01.01.2000</t>
    </r>
    <r>
      <rPr>
        <sz val="11"/>
        <color theme="1"/>
        <rFont val="Times New Roman"/>
        <family val="1"/>
        <charset val="204"/>
      </rPr>
      <t xml:space="preserve">, </t>
    </r>
    <r>
      <rPr>
        <b/>
        <sz val="11"/>
        <color theme="1"/>
        <rFont val="Times New Roman"/>
        <family val="1"/>
        <charset val="204"/>
      </rPr>
      <t>руб./кВт-ч</t>
    </r>
  </si>
  <si>
    <t xml:space="preserve">оплата труда машинистов в текущем уровне цен по состоянию на II квартал 2023 г. </t>
  </si>
  <si>
    <t>мощность электростанций передвижных
(определяется в соответствии с данными проектной и (или) иной технической документации):</t>
  </si>
  <si>
    <t>* в соответствии с данными проектной и (или) иной технической документации (на объект в целом или по локальным (объектным) сметным расчетам (сметам))</t>
  </si>
  <si>
    <r>
      <t xml:space="preserve">Сметная цена электроэнергии, получаемой от </t>
    </r>
    <r>
      <rPr>
        <b/>
        <sz val="11"/>
        <color theme="1"/>
        <rFont val="Times New Roman"/>
        <family val="1"/>
        <charset val="204"/>
      </rPr>
      <t>передвижных</t>
    </r>
    <r>
      <rPr>
        <sz val="11"/>
        <color theme="1"/>
        <rFont val="Times New Roman"/>
        <family val="1"/>
        <charset val="204"/>
      </rPr>
      <t xml:space="preserve"> источников </t>
    </r>
    <r>
      <rPr>
        <b/>
        <sz val="11"/>
        <color theme="1"/>
        <rFont val="Times New Roman"/>
        <family val="1"/>
        <charset val="204"/>
      </rPr>
      <t>в базисном уровне цен по состоянию на 01.01.2000</t>
    </r>
    <r>
      <rPr>
        <sz val="11"/>
        <color theme="1"/>
        <rFont val="Times New Roman"/>
        <family val="1"/>
        <charset val="204"/>
      </rPr>
      <t xml:space="preserve">**, </t>
    </r>
    <r>
      <rPr>
        <b/>
        <sz val="11"/>
        <color theme="1"/>
        <rFont val="Times New Roman"/>
        <family val="1"/>
        <charset val="204"/>
      </rPr>
      <t>руб./кВт-ч</t>
    </r>
  </si>
  <si>
    <r>
      <t xml:space="preserve">(ФССЦ 81-01-2001), для передвижного источника электроснабжения паспортной мощностью 500 кВт. </t>
    </r>
    <r>
      <rPr>
        <i/>
        <sz val="11"/>
        <color theme="1"/>
        <rFont val="Times New Roman"/>
        <family val="1"/>
        <charset val="204"/>
      </rPr>
      <t xml:space="preserve">Мощность источника электроснабжения определяется в соответствии </t>
    </r>
  </si>
  <si>
    <r>
      <rPr>
        <i/>
        <sz val="11"/>
        <color theme="1"/>
        <rFont val="Times New Roman"/>
        <family val="1"/>
        <charset val="204"/>
      </rPr>
      <t>с данными проектной и (или) иной технической документации</t>
    </r>
    <r>
      <rPr>
        <sz val="11"/>
        <color theme="1"/>
        <rFont val="Times New Roman"/>
        <family val="1"/>
        <charset val="204"/>
      </rPr>
      <t>.</t>
    </r>
  </si>
  <si>
    <t>Индекс***</t>
  </si>
  <si>
    <t>** в соответствии с данными таблицы 3, приведенной в пункте 23 приложения 15 к сборнику цен на материалы, изделия, конструкции и оборудование, применяемые в строительстве</t>
  </si>
  <si>
    <t>Строительство автомобильной дороги</t>
  </si>
  <si>
    <t>*** Индекс, рассчитываемый к сметной стоимости строительно-монтажных работ в целом по объекту, для вида объекта строительства "Автомобильные дороги" на II квартал 2023 г.</t>
  </si>
  <si>
    <t>для Брянской области согласно письму Минстроя России от 11.05.2023 № 26728-ИФ/09:</t>
  </si>
  <si>
    <t>согласно письму Минстроя России от 11.05.2023 № 26728-ИФ/09:</t>
  </si>
  <si>
    <t xml:space="preserve">*** Индексы по элементам прямых затрат по виду объекта строительства "Многоквартирные жилые дома: панельные" на II квартал 2023 г. для Владимирской области </t>
  </si>
  <si>
    <t>(с использованием индексов изменения сметной стоимости строительства, рассчитываемых по элементам прямых затрат)</t>
  </si>
  <si>
    <t>(с использованием индексов изменения сметной стоимости строительства, рассчитываемых к сметной стоимости строительно-монтажных работ в целом по объекту строительства)</t>
  </si>
  <si>
    <t>_____________________________________________________________________</t>
  </si>
  <si>
    <r>
      <t xml:space="preserve">Расход электроэнергии на объект капитального строительства*,
</t>
    </r>
    <r>
      <rPr>
        <b/>
        <sz val="11"/>
        <color theme="1"/>
        <rFont val="Times New Roman"/>
        <family val="1"/>
        <charset val="204"/>
      </rPr>
      <t>кВт-ч</t>
    </r>
  </si>
  <si>
    <r>
      <t xml:space="preserve">Разница в стоимости электроэнергии </t>
    </r>
    <r>
      <rPr>
        <b/>
        <sz val="11"/>
        <color theme="1"/>
        <rFont val="Times New Roman"/>
        <family val="1"/>
        <charset val="204"/>
      </rPr>
      <t>в базисном уровне цен по состоянию
на 01.01.2000
для Московской области</t>
    </r>
    <r>
      <rPr>
        <sz val="11"/>
        <color theme="1"/>
        <rFont val="Times New Roman"/>
        <family val="1"/>
        <charset val="204"/>
      </rPr>
      <t xml:space="preserve">,
</t>
    </r>
    <r>
      <rPr>
        <b/>
        <sz val="11"/>
        <color theme="1"/>
        <rFont val="Times New Roman"/>
        <family val="1"/>
        <charset val="204"/>
      </rPr>
      <t>руб.</t>
    </r>
    <r>
      <rPr>
        <sz val="11"/>
        <color theme="1"/>
        <rFont val="Times New Roman"/>
        <family val="1"/>
        <charset val="204"/>
      </rPr>
      <t xml:space="preserve">
ст.3 х (ст.5 - ст.4)</t>
    </r>
  </si>
  <si>
    <r>
      <t xml:space="preserve">Разница в стоимости электроэнергии </t>
    </r>
    <r>
      <rPr>
        <b/>
        <sz val="11"/>
        <color theme="1"/>
        <rFont val="Times New Roman"/>
        <family val="1"/>
        <charset val="204"/>
      </rPr>
      <t>в текущем уровне цен
по состоянию
на II квартал 2023 г.
для Брянской области</t>
    </r>
    <r>
      <rPr>
        <sz val="11"/>
        <color theme="1"/>
        <rFont val="Times New Roman"/>
        <family val="1"/>
        <charset val="204"/>
      </rPr>
      <t xml:space="preserve">,
</t>
    </r>
    <r>
      <rPr>
        <b/>
        <sz val="11"/>
        <color theme="1"/>
        <rFont val="Times New Roman"/>
        <family val="1"/>
        <charset val="204"/>
      </rPr>
      <t>руб.</t>
    </r>
    <r>
      <rPr>
        <sz val="11"/>
        <color theme="1"/>
        <rFont val="Times New Roman"/>
        <family val="1"/>
        <charset val="204"/>
      </rPr>
      <t xml:space="preserve">
ст.6 х ст.7</t>
    </r>
  </si>
  <si>
    <r>
      <t xml:space="preserve">Разница в стоимости электроэнергии </t>
    </r>
    <r>
      <rPr>
        <b/>
        <sz val="11"/>
        <color theme="1"/>
        <rFont val="Times New Roman"/>
        <family val="1"/>
        <charset val="204"/>
      </rPr>
      <t>в текущем уровне цен
по состоянию
на II квартал 2023 г.
для Владимирской области</t>
    </r>
    <r>
      <rPr>
        <sz val="11"/>
        <color theme="1"/>
        <rFont val="Times New Roman"/>
        <family val="1"/>
        <charset val="204"/>
      </rPr>
      <t xml:space="preserve">,
</t>
    </r>
    <r>
      <rPr>
        <b/>
        <sz val="11"/>
        <color theme="1"/>
        <rFont val="Times New Roman"/>
        <family val="1"/>
        <charset val="204"/>
      </rPr>
      <t>руб.</t>
    </r>
    <r>
      <rPr>
        <sz val="11"/>
        <color theme="1"/>
        <rFont val="Times New Roman"/>
        <family val="1"/>
        <charset val="204"/>
      </rPr>
      <t xml:space="preserve">
ст.6 х ст.7</t>
    </r>
  </si>
  <si>
    <r>
      <t xml:space="preserve">Сметная цена электроэнергии, получаемой от </t>
    </r>
    <r>
      <rPr>
        <b/>
        <sz val="11"/>
        <color theme="1"/>
        <rFont val="Times New Roman"/>
        <family val="1"/>
        <charset val="204"/>
      </rPr>
      <t xml:space="preserve">постоянных </t>
    </r>
    <r>
      <rPr>
        <sz val="11"/>
        <color theme="1"/>
        <rFont val="Times New Roman"/>
        <family val="1"/>
        <charset val="204"/>
      </rPr>
      <t xml:space="preserve">источников </t>
    </r>
    <r>
      <rPr>
        <b/>
        <sz val="11"/>
        <color theme="1"/>
        <rFont val="Times New Roman"/>
        <family val="1"/>
        <charset val="204"/>
      </rPr>
      <t>в текущем уровне цен по состоянию
на II квартал 2023 г. 
для Алтайского края</t>
    </r>
    <r>
      <rPr>
        <sz val="11"/>
        <color theme="1"/>
        <rFont val="Times New Roman"/>
        <family val="1"/>
        <charset val="204"/>
      </rPr>
      <t xml:space="preserve">**, </t>
    </r>
    <r>
      <rPr>
        <b/>
        <sz val="11"/>
        <color theme="1"/>
        <rFont val="Times New Roman"/>
        <family val="1"/>
        <charset val="204"/>
      </rPr>
      <t>руб./кВт-ч</t>
    </r>
  </si>
  <si>
    <r>
      <t xml:space="preserve">Сметная цена электроэнергии, получаемой от </t>
    </r>
    <r>
      <rPr>
        <b/>
        <sz val="11"/>
        <color theme="1"/>
        <rFont val="Times New Roman"/>
        <family val="1"/>
        <charset val="204"/>
      </rPr>
      <t xml:space="preserve">передвижных </t>
    </r>
    <r>
      <rPr>
        <sz val="11"/>
        <color theme="1"/>
        <rFont val="Times New Roman"/>
        <family val="1"/>
        <charset val="204"/>
      </rPr>
      <t xml:space="preserve">источников </t>
    </r>
    <r>
      <rPr>
        <b/>
        <sz val="11"/>
        <color theme="1"/>
        <rFont val="Times New Roman"/>
        <family val="1"/>
        <charset val="204"/>
      </rPr>
      <t>в текущем уровне цен по состоянию
на II квартал 2023 г. 
для Алтайского края</t>
    </r>
    <r>
      <rPr>
        <sz val="11"/>
        <color theme="1"/>
        <rFont val="Times New Roman"/>
        <family val="1"/>
        <charset val="204"/>
      </rPr>
      <t xml:space="preserve">***, </t>
    </r>
    <r>
      <rPr>
        <b/>
        <sz val="11"/>
        <color theme="1"/>
        <rFont val="Times New Roman"/>
        <family val="1"/>
        <charset val="204"/>
      </rPr>
      <t>руб./кВт-ч</t>
    </r>
  </si>
  <si>
    <t>индекс по ГОСР для Алтайского края на II квартал 2023 г.:</t>
  </si>
  <si>
    <r>
      <t xml:space="preserve">Разница в стоимости электроэнергии </t>
    </r>
    <r>
      <rPr>
        <b/>
        <sz val="11"/>
        <color theme="1"/>
        <rFont val="Times New Roman"/>
        <family val="1"/>
        <charset val="204"/>
      </rPr>
      <t>в текущем уровне цен по состоянию
на II квартал 2023 г. 
для Алтайского края</t>
    </r>
    <r>
      <rPr>
        <sz val="11"/>
        <color theme="1"/>
        <rFont val="Times New Roman"/>
        <family val="1"/>
        <charset val="204"/>
      </rPr>
      <t xml:space="preserve">, </t>
    </r>
    <r>
      <rPr>
        <b/>
        <sz val="11"/>
        <color theme="1"/>
        <rFont val="Times New Roman"/>
        <family val="1"/>
        <charset val="204"/>
      </rPr>
      <t>руб.</t>
    </r>
    <r>
      <rPr>
        <sz val="11"/>
        <color theme="1"/>
        <rFont val="Times New Roman"/>
        <family val="1"/>
        <charset val="204"/>
      </rPr>
      <t xml:space="preserve">
ст.3 х (ст.5 - ст.4)</t>
    </r>
  </si>
  <si>
    <t>(пример условный)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</si>
</sst>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Helv"/>
      <charset val="204"/>
    </font>
    <font>
      <b/>
      <sz val="11"/>
      <name val="Times New Roman"/>
      <family val="1"/>
      <charset val="204"/>
    </font>
    <font>
      <sz val="10"/>
      <name val="Arial Cyr"/>
      <charset val="204"/>
    </font>
    <font>
      <u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rgb="FF0070C0"/>
      <name val="Times New Roman"/>
      <family val="1"/>
      <charset val="204"/>
    </font>
    <font>
      <b/>
      <i/>
      <sz val="11"/>
      <color rgb="FF0070C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 applyFill="0" applyProtection="0"/>
    <xf numFmtId="0" fontId="6" fillId="0" borderId="0"/>
  </cellStyleXfs>
  <cellXfs count="54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 wrapText="1"/>
    </xf>
    <xf numFmtId="0" fontId="5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 wrapText="1"/>
    </xf>
    <xf numFmtId="0" fontId="9" fillId="0" borderId="0" xfId="1" applyFont="1" applyAlignment="1">
      <alignment vertical="center"/>
    </xf>
    <xf numFmtId="0" fontId="10" fillId="0" borderId="0" xfId="1" applyFont="1" applyFill="1" applyAlignment="1">
      <alignment vertical="center" wrapText="1"/>
    </xf>
    <xf numFmtId="0" fontId="7" fillId="0" borderId="0" xfId="2" applyFont="1" applyFill="1" applyAlignment="1">
      <alignment vertical="center" wrapText="1"/>
    </xf>
    <xf numFmtId="0" fontId="8" fillId="0" borderId="0" xfId="1" applyFont="1" applyFill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3" fillId="0" borderId="0" xfId="1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7" fillId="0" borderId="0" xfId="1" applyFont="1" applyFill="1" applyAlignment="1">
      <alignment horizontal="center" vertical="center" wrapText="1"/>
    </xf>
    <xf numFmtId="0" fontId="8" fillId="0" borderId="0" xfId="1" applyFont="1" applyFill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3" fillId="0" borderId="2" xfId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49" fontId="2" fillId="0" borderId="0" xfId="0" applyNumberFormat="1" applyFont="1" applyBorder="1" applyAlignment="1">
      <alignment horizontal="left" vertical="center" wrapText="1"/>
    </xf>
  </cellXfs>
  <cellStyles count="3">
    <cellStyle name="Обычный" xfId="0" builtinId="0"/>
    <cellStyle name="Обычный 3 2" xfId="2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abSelected="1" view="pageBreakPreview" zoomScale="85" zoomScaleNormal="85" zoomScaleSheetLayoutView="85" workbookViewId="0">
      <selection activeCell="O12" sqref="O12"/>
    </sheetView>
  </sheetViews>
  <sheetFormatPr defaultRowHeight="15" x14ac:dyDescent="0.25"/>
  <cols>
    <col min="1" max="1" width="10.7109375" customWidth="1"/>
    <col min="2" max="2" width="54" style="1" customWidth="1"/>
    <col min="3" max="3" width="18.5703125" style="1" customWidth="1"/>
    <col min="4" max="5" width="16.7109375" style="1" customWidth="1"/>
    <col min="6" max="6" width="20.42578125" style="1" customWidth="1"/>
    <col min="7" max="7" width="11" style="1" customWidth="1"/>
    <col min="8" max="8" width="23.7109375" style="1" customWidth="1"/>
  </cols>
  <sheetData>
    <row r="1" spans="1:12" ht="15" customHeight="1" x14ac:dyDescent="0.25">
      <c r="A1" s="40" t="s">
        <v>0</v>
      </c>
      <c r="B1" s="40"/>
      <c r="C1" s="40"/>
      <c r="D1" s="40"/>
      <c r="E1" s="40"/>
      <c r="F1" s="40"/>
      <c r="G1" s="40"/>
      <c r="H1" s="40"/>
    </row>
    <row r="2" spans="1:12" ht="15" customHeight="1" x14ac:dyDescent="0.25">
      <c r="A2" s="40" t="s">
        <v>20</v>
      </c>
      <c r="B2" s="40"/>
      <c r="C2" s="40"/>
      <c r="D2" s="40"/>
      <c r="E2" s="40"/>
      <c r="F2" s="40"/>
      <c r="G2" s="40"/>
      <c r="H2" s="40"/>
    </row>
    <row r="3" spans="1:12" ht="15" customHeight="1" x14ac:dyDescent="0.25">
      <c r="A3" s="50" t="s">
        <v>51</v>
      </c>
      <c r="B3" s="50"/>
      <c r="C3" s="50"/>
      <c r="D3" s="50"/>
      <c r="E3" s="50"/>
      <c r="F3" s="50"/>
      <c r="G3" s="50"/>
      <c r="H3" s="50"/>
    </row>
    <row r="4" spans="1:12" ht="15" customHeight="1" x14ac:dyDescent="0.25">
      <c r="A4" s="41" t="s">
        <v>61</v>
      </c>
      <c r="B4" s="41"/>
      <c r="C4" s="41"/>
      <c r="D4" s="41"/>
      <c r="E4" s="41"/>
      <c r="F4" s="41"/>
      <c r="G4" s="41"/>
      <c r="H4" s="41"/>
    </row>
    <row r="5" spans="1:12" ht="15" customHeight="1" x14ac:dyDescent="0.25"/>
    <row r="6" spans="1:12" ht="15" customHeight="1" x14ac:dyDescent="0.25">
      <c r="A6" s="44" t="s">
        <v>5</v>
      </c>
      <c r="B6" s="44"/>
      <c r="C6" s="44"/>
      <c r="D6" s="44"/>
      <c r="E6" s="44"/>
      <c r="F6" s="44"/>
      <c r="G6" s="44"/>
      <c r="H6" s="44"/>
      <c r="I6" s="9"/>
      <c r="J6" s="9"/>
      <c r="K6" s="9"/>
      <c r="L6" s="9"/>
    </row>
    <row r="7" spans="1:12" ht="15" customHeight="1" x14ac:dyDescent="0.25">
      <c r="A7" s="42" t="s">
        <v>6</v>
      </c>
      <c r="B7" s="42"/>
      <c r="C7" s="42"/>
      <c r="D7" s="42"/>
      <c r="E7" s="42"/>
      <c r="F7" s="42"/>
      <c r="G7" s="42"/>
      <c r="H7" s="42"/>
      <c r="I7" s="6"/>
      <c r="J7" s="6"/>
      <c r="K7" s="6"/>
      <c r="L7" s="6"/>
    </row>
    <row r="8" spans="1:12" ht="15" customHeight="1" x14ac:dyDescent="0.25">
      <c r="B8" s="42" t="s">
        <v>4</v>
      </c>
      <c r="C8" s="42"/>
      <c r="D8" s="42"/>
      <c r="E8" s="42"/>
      <c r="F8" s="42"/>
      <c r="G8" s="42"/>
      <c r="H8" s="42"/>
      <c r="I8" s="6"/>
      <c r="J8" s="6"/>
      <c r="K8" s="6"/>
      <c r="L8" s="6"/>
    </row>
    <row r="9" spans="1:12" x14ac:dyDescent="0.25">
      <c r="A9" s="45" t="s">
        <v>45</v>
      </c>
      <c r="B9" s="45"/>
      <c r="C9" s="45"/>
      <c r="D9" s="45"/>
      <c r="E9" s="45"/>
      <c r="F9" s="45"/>
      <c r="G9" s="45"/>
      <c r="H9" s="45"/>
      <c r="I9" s="10"/>
      <c r="J9" s="10"/>
      <c r="K9" s="10"/>
      <c r="L9" s="11"/>
    </row>
    <row r="10" spans="1:12" ht="15" customHeight="1" x14ac:dyDescent="0.25">
      <c r="A10" s="46" t="s">
        <v>7</v>
      </c>
      <c r="B10" s="46"/>
      <c r="C10" s="46"/>
      <c r="D10" s="46"/>
      <c r="E10" s="46"/>
      <c r="F10" s="46"/>
      <c r="G10" s="46"/>
      <c r="H10" s="46"/>
      <c r="I10" s="12"/>
      <c r="J10" s="12"/>
      <c r="K10" s="12"/>
      <c r="L10" s="12"/>
    </row>
    <row r="11" spans="1:12" ht="15" customHeight="1" x14ac:dyDescent="0.25">
      <c r="B11" s="7"/>
      <c r="C11" s="8"/>
      <c r="D11" s="8"/>
      <c r="E11" s="8"/>
      <c r="F11" s="48" t="s">
        <v>34</v>
      </c>
      <c r="G11" s="48"/>
      <c r="H11" s="29" t="s">
        <v>35</v>
      </c>
      <c r="I11" s="8"/>
      <c r="J11" s="8"/>
      <c r="K11" s="8"/>
      <c r="L11" s="8"/>
    </row>
    <row r="12" spans="1:12" ht="199.5" customHeight="1" x14ac:dyDescent="0.25">
      <c r="A12" s="2" t="s">
        <v>13</v>
      </c>
      <c r="B12" s="2" t="s">
        <v>33</v>
      </c>
      <c r="C12" s="2" t="s">
        <v>53</v>
      </c>
      <c r="D12" s="2" t="s">
        <v>36</v>
      </c>
      <c r="E12" s="2" t="s">
        <v>40</v>
      </c>
      <c r="F12" s="2" t="s">
        <v>54</v>
      </c>
      <c r="G12" s="2" t="s">
        <v>43</v>
      </c>
      <c r="H12" s="2" t="s">
        <v>55</v>
      </c>
    </row>
    <row r="13" spans="1:12" x14ac:dyDescent="0.25">
      <c r="A13" s="2">
        <v>1</v>
      </c>
      <c r="B13" s="2">
        <f>A13+1</f>
        <v>2</v>
      </c>
      <c r="C13" s="2">
        <f t="shared" ref="C13:H13" si="0">B13+1</f>
        <v>3</v>
      </c>
      <c r="D13" s="2">
        <f t="shared" si="0"/>
        <v>4</v>
      </c>
      <c r="E13" s="2">
        <f t="shared" si="0"/>
        <v>5</v>
      </c>
      <c r="F13" s="2">
        <f t="shared" si="0"/>
        <v>6</v>
      </c>
      <c r="G13" s="2">
        <f t="shared" si="0"/>
        <v>7</v>
      </c>
      <c r="H13" s="2">
        <f t="shared" si="0"/>
        <v>8</v>
      </c>
    </row>
    <row r="14" spans="1:12" x14ac:dyDescent="0.25">
      <c r="A14" s="16">
        <v>1</v>
      </c>
      <c r="B14" s="13" t="s">
        <v>8</v>
      </c>
      <c r="C14" s="20">
        <f>C15+C16</f>
        <v>38800</v>
      </c>
      <c r="D14" s="15"/>
      <c r="E14" s="15"/>
      <c r="F14" s="14">
        <f>F15+F16</f>
        <v>111356</v>
      </c>
      <c r="G14" s="15"/>
      <c r="H14" s="14">
        <f>H15+H16</f>
        <v>1174805.8</v>
      </c>
    </row>
    <row r="15" spans="1:12" x14ac:dyDescent="0.25">
      <c r="A15" s="22" t="s">
        <v>14</v>
      </c>
      <c r="B15" s="23" t="s">
        <v>9</v>
      </c>
      <c r="C15" s="24">
        <v>25600</v>
      </c>
      <c r="D15" s="5">
        <v>0.4</v>
      </c>
      <c r="E15" s="25">
        <v>3.27</v>
      </c>
      <c r="F15" s="5">
        <f>ROUND(C15*(E15-D15),2)</f>
        <v>73472</v>
      </c>
      <c r="G15" s="5">
        <f>$D$22</f>
        <v>10.55</v>
      </c>
      <c r="H15" s="5">
        <f>F15*G15</f>
        <v>775129.60000000009</v>
      </c>
    </row>
    <row r="16" spans="1:12" x14ac:dyDescent="0.25">
      <c r="A16" s="22" t="s">
        <v>15</v>
      </c>
      <c r="B16" s="23" t="s">
        <v>10</v>
      </c>
      <c r="C16" s="24">
        <v>13200</v>
      </c>
      <c r="D16" s="5">
        <v>0.4</v>
      </c>
      <c r="E16" s="25">
        <v>3.27</v>
      </c>
      <c r="F16" s="5">
        <f t="shared" ref="F16" si="1">ROUND(C16*(E16-D16),2)</f>
        <v>37884</v>
      </c>
      <c r="G16" s="5">
        <f>$D$22</f>
        <v>10.55</v>
      </c>
      <c r="H16" s="5">
        <f>F16*G16</f>
        <v>399676.2</v>
      </c>
    </row>
    <row r="17" spans="1:8" x14ac:dyDescent="0.25">
      <c r="A17" s="47" t="s">
        <v>39</v>
      </c>
      <c r="B17" s="47"/>
      <c r="C17" s="47"/>
      <c r="D17" s="47"/>
      <c r="E17" s="47"/>
      <c r="F17" s="47"/>
      <c r="G17" s="47"/>
      <c r="H17" s="47"/>
    </row>
    <row r="18" spans="1:8" x14ac:dyDescent="0.25">
      <c r="A18" s="47" t="s">
        <v>44</v>
      </c>
      <c r="B18" s="47"/>
      <c r="C18" s="47"/>
      <c r="D18" s="47"/>
      <c r="E18" s="47"/>
      <c r="F18" s="47"/>
      <c r="G18" s="47"/>
      <c r="H18" s="47"/>
    </row>
    <row r="19" spans="1:8" x14ac:dyDescent="0.25">
      <c r="A19" s="47" t="s">
        <v>41</v>
      </c>
      <c r="B19" s="47"/>
      <c r="C19" s="47"/>
      <c r="D19" s="47"/>
      <c r="E19" s="47"/>
      <c r="F19" s="47"/>
      <c r="G19" s="47"/>
      <c r="H19" s="47"/>
    </row>
    <row r="20" spans="1:8" x14ac:dyDescent="0.25">
      <c r="A20" s="47" t="s">
        <v>42</v>
      </c>
      <c r="B20" s="47"/>
      <c r="C20" s="47"/>
      <c r="D20" s="47"/>
      <c r="E20" s="47"/>
      <c r="F20" s="47"/>
      <c r="G20" s="47"/>
      <c r="H20" s="47"/>
    </row>
    <row r="21" spans="1:8" x14ac:dyDescent="0.25">
      <c r="A21" s="47" t="s">
        <v>46</v>
      </c>
      <c r="B21" s="47"/>
      <c r="C21" s="47"/>
      <c r="D21" s="47"/>
      <c r="E21" s="47"/>
      <c r="F21" s="47"/>
      <c r="G21" s="47"/>
      <c r="H21" s="47"/>
    </row>
    <row r="22" spans="1:8" ht="15" customHeight="1" x14ac:dyDescent="0.25">
      <c r="A22" s="47" t="s">
        <v>47</v>
      </c>
      <c r="B22" s="47"/>
      <c r="C22" s="47"/>
      <c r="D22" s="52">
        <v>10.55</v>
      </c>
      <c r="E22" s="52"/>
      <c r="F22" s="52"/>
      <c r="G22" s="52"/>
      <c r="H22" s="52"/>
    </row>
    <row r="24" spans="1:8" ht="15" customHeight="1" x14ac:dyDescent="0.25">
      <c r="A24" s="38" t="s">
        <v>11</v>
      </c>
      <c r="B24" s="43" t="s">
        <v>52</v>
      </c>
      <c r="C24" s="43"/>
      <c r="D24" s="4"/>
      <c r="E24" s="43" t="s">
        <v>21</v>
      </c>
      <c r="F24" s="43"/>
      <c r="G24" s="43" t="s">
        <v>21</v>
      </c>
      <c r="H24" s="43"/>
    </row>
    <row r="25" spans="1:8" ht="15" customHeight="1" x14ac:dyDescent="0.25">
      <c r="A25" s="38"/>
      <c r="B25" s="41" t="s">
        <v>16</v>
      </c>
      <c r="C25" s="41"/>
      <c r="D25" s="21"/>
      <c r="E25" s="41" t="s">
        <v>17</v>
      </c>
      <c r="F25" s="41"/>
      <c r="G25" s="41" t="s">
        <v>18</v>
      </c>
      <c r="H25" s="41"/>
    </row>
    <row r="26" spans="1:8" x14ac:dyDescent="0.25">
      <c r="A26" s="38"/>
      <c r="B26" s="38"/>
      <c r="C26" s="35"/>
      <c r="D26" s="35"/>
      <c r="E26" s="4"/>
      <c r="F26" s="35"/>
      <c r="G26" s="4"/>
      <c r="H26" s="4"/>
    </row>
    <row r="27" spans="1:8" ht="15" customHeight="1" x14ac:dyDescent="0.25">
      <c r="A27" s="38" t="s">
        <v>12</v>
      </c>
      <c r="B27" s="43" t="s">
        <v>52</v>
      </c>
      <c r="C27" s="43"/>
      <c r="D27" s="4"/>
      <c r="E27" s="43" t="s">
        <v>21</v>
      </c>
      <c r="F27" s="43"/>
      <c r="G27" s="43" t="s">
        <v>21</v>
      </c>
      <c r="H27" s="43"/>
    </row>
    <row r="28" spans="1:8" ht="15" customHeight="1" x14ac:dyDescent="0.25">
      <c r="B28" s="41" t="s">
        <v>16</v>
      </c>
      <c r="C28" s="41"/>
      <c r="D28" s="21"/>
      <c r="E28" s="41" t="s">
        <v>17</v>
      </c>
      <c r="F28" s="41"/>
      <c r="G28" s="41" t="s">
        <v>18</v>
      </c>
      <c r="H28" s="41"/>
    </row>
  </sheetData>
  <mergeCells count="28">
    <mergeCell ref="B25:C25"/>
    <mergeCell ref="B28:C28"/>
    <mergeCell ref="G24:H24"/>
    <mergeCell ref="G25:H25"/>
    <mergeCell ref="G27:H27"/>
    <mergeCell ref="G28:H28"/>
    <mergeCell ref="E24:F24"/>
    <mergeCell ref="E25:F25"/>
    <mergeCell ref="E27:F27"/>
    <mergeCell ref="E28:F28"/>
    <mergeCell ref="A9:H9"/>
    <mergeCell ref="A10:H10"/>
    <mergeCell ref="A18:H18"/>
    <mergeCell ref="A19:H19"/>
    <mergeCell ref="F11:G11"/>
    <mergeCell ref="B27:C27"/>
    <mergeCell ref="A21:H21"/>
    <mergeCell ref="A17:H17"/>
    <mergeCell ref="A1:H1"/>
    <mergeCell ref="A4:H4"/>
    <mergeCell ref="B8:H8"/>
    <mergeCell ref="A2:H2"/>
    <mergeCell ref="A3:H3"/>
    <mergeCell ref="A6:H6"/>
    <mergeCell ref="A7:H7"/>
    <mergeCell ref="A20:H20"/>
    <mergeCell ref="A22:C22"/>
    <mergeCell ref="B24:C24"/>
  </mergeCells>
  <pageMargins left="0.7" right="0.7" top="0.75" bottom="0.75" header="0.3" footer="0.3"/>
  <pageSetup paperSize="9" scale="7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view="pageBreakPreview" zoomScale="85" zoomScaleNormal="85" zoomScaleSheetLayoutView="85" workbookViewId="0">
      <selection activeCell="H22" sqref="H22"/>
    </sheetView>
  </sheetViews>
  <sheetFormatPr defaultRowHeight="15" x14ac:dyDescent="0.25"/>
  <cols>
    <col min="1" max="1" width="10.7109375" customWidth="1"/>
    <col min="2" max="2" width="54" style="35" customWidth="1"/>
    <col min="3" max="3" width="18.5703125" style="35" customWidth="1"/>
    <col min="4" max="5" width="16.7109375" style="35" customWidth="1"/>
    <col min="6" max="6" width="20.42578125" style="35" customWidth="1"/>
    <col min="7" max="7" width="11" style="35" customWidth="1"/>
    <col min="8" max="8" width="23.7109375" style="35" customWidth="1"/>
  </cols>
  <sheetData>
    <row r="1" spans="1:12" ht="15" customHeight="1" x14ac:dyDescent="0.25">
      <c r="A1" s="40" t="s">
        <v>0</v>
      </c>
      <c r="B1" s="40"/>
      <c r="C1" s="40"/>
      <c r="D1" s="40"/>
      <c r="E1" s="40"/>
      <c r="F1" s="40"/>
      <c r="G1" s="40"/>
      <c r="H1" s="40"/>
    </row>
    <row r="2" spans="1:12" ht="15" customHeight="1" x14ac:dyDescent="0.25">
      <c r="A2" s="40" t="s">
        <v>20</v>
      </c>
      <c r="B2" s="40"/>
      <c r="C2" s="40"/>
      <c r="D2" s="40"/>
      <c r="E2" s="40"/>
      <c r="F2" s="40"/>
      <c r="G2" s="40"/>
      <c r="H2" s="40"/>
    </row>
    <row r="3" spans="1:12" ht="15" customHeight="1" x14ac:dyDescent="0.25">
      <c r="A3" s="50" t="s">
        <v>50</v>
      </c>
      <c r="B3" s="50"/>
      <c r="C3" s="50"/>
      <c r="D3" s="50"/>
      <c r="E3" s="50"/>
      <c r="F3" s="50"/>
      <c r="G3" s="50"/>
      <c r="H3" s="50"/>
    </row>
    <row r="4" spans="1:12" ht="15" customHeight="1" x14ac:dyDescent="0.25">
      <c r="A4" s="41" t="s">
        <v>61</v>
      </c>
      <c r="B4" s="41"/>
      <c r="C4" s="41"/>
      <c r="D4" s="41"/>
      <c r="E4" s="41"/>
      <c r="F4" s="41"/>
      <c r="G4" s="41"/>
      <c r="H4" s="41"/>
    </row>
    <row r="5" spans="1:12" ht="15" customHeight="1" x14ac:dyDescent="0.25"/>
    <row r="6" spans="1:12" ht="15" customHeight="1" x14ac:dyDescent="0.25">
      <c r="A6" s="44" t="s">
        <v>5</v>
      </c>
      <c r="B6" s="44"/>
      <c r="C6" s="44"/>
      <c r="D6" s="44"/>
      <c r="E6" s="44"/>
      <c r="F6" s="44"/>
      <c r="G6" s="44"/>
      <c r="H6" s="44"/>
      <c r="I6" s="9"/>
      <c r="J6" s="9"/>
      <c r="K6" s="9"/>
      <c r="L6" s="9"/>
    </row>
    <row r="7" spans="1:12" ht="15" customHeight="1" x14ac:dyDescent="0.25">
      <c r="A7" s="42" t="s">
        <v>6</v>
      </c>
      <c r="B7" s="42"/>
      <c r="C7" s="42"/>
      <c r="D7" s="42"/>
      <c r="E7" s="42"/>
      <c r="F7" s="42"/>
      <c r="G7" s="42"/>
      <c r="H7" s="42"/>
      <c r="I7" s="6"/>
      <c r="J7" s="6"/>
      <c r="K7" s="6"/>
      <c r="L7" s="6"/>
    </row>
    <row r="8" spans="1:12" ht="15" customHeight="1" x14ac:dyDescent="0.25">
      <c r="B8" s="42" t="s">
        <v>4</v>
      </c>
      <c r="C8" s="42"/>
      <c r="D8" s="42"/>
      <c r="E8" s="42"/>
      <c r="F8" s="42"/>
      <c r="G8" s="42"/>
      <c r="H8" s="42"/>
      <c r="I8" s="6"/>
      <c r="J8" s="6"/>
      <c r="K8" s="6"/>
      <c r="L8" s="6"/>
    </row>
    <row r="9" spans="1:12" x14ac:dyDescent="0.25">
      <c r="A9" s="45" t="s">
        <v>30</v>
      </c>
      <c r="B9" s="45"/>
      <c r="C9" s="45"/>
      <c r="D9" s="45"/>
      <c r="E9" s="45"/>
      <c r="F9" s="45"/>
      <c r="G9" s="45"/>
      <c r="H9" s="45"/>
      <c r="I9" s="10"/>
      <c r="J9" s="10"/>
      <c r="K9" s="10"/>
      <c r="L9" s="11"/>
    </row>
    <row r="10" spans="1:12" ht="15" customHeight="1" x14ac:dyDescent="0.25">
      <c r="A10" s="46" t="s">
        <v>7</v>
      </c>
      <c r="B10" s="46"/>
      <c r="C10" s="46"/>
      <c r="D10" s="46"/>
      <c r="E10" s="46"/>
      <c r="F10" s="46"/>
      <c r="G10" s="46"/>
      <c r="H10" s="46"/>
      <c r="I10" s="12"/>
      <c r="J10" s="12"/>
      <c r="K10" s="12"/>
      <c r="L10" s="12"/>
    </row>
    <row r="11" spans="1:12" ht="15" customHeight="1" x14ac:dyDescent="0.25">
      <c r="B11" s="7"/>
      <c r="C11" s="8"/>
      <c r="D11" s="8"/>
      <c r="E11" s="8"/>
      <c r="F11" s="48" t="s">
        <v>34</v>
      </c>
      <c r="G11" s="48"/>
      <c r="H11" s="29" t="s">
        <v>35</v>
      </c>
      <c r="I11" s="8"/>
      <c r="J11" s="8"/>
      <c r="K11" s="8"/>
      <c r="L11" s="8"/>
    </row>
    <row r="12" spans="1:12" ht="199.5" customHeight="1" x14ac:dyDescent="0.25">
      <c r="A12" s="2" t="s">
        <v>13</v>
      </c>
      <c r="B12" s="2" t="s">
        <v>33</v>
      </c>
      <c r="C12" s="2" t="s">
        <v>53</v>
      </c>
      <c r="D12" s="2" t="s">
        <v>36</v>
      </c>
      <c r="E12" s="2" t="s">
        <v>40</v>
      </c>
      <c r="F12" s="2" t="s">
        <v>54</v>
      </c>
      <c r="G12" s="2" t="s">
        <v>43</v>
      </c>
      <c r="H12" s="2" t="s">
        <v>56</v>
      </c>
    </row>
    <row r="13" spans="1:12" x14ac:dyDescent="0.25">
      <c r="A13" s="2">
        <v>1</v>
      </c>
      <c r="B13" s="2">
        <f>A13+1</f>
        <v>2</v>
      </c>
      <c r="C13" s="2">
        <f t="shared" ref="C13:H13" si="0">B13+1</f>
        <v>3</v>
      </c>
      <c r="D13" s="2">
        <f t="shared" si="0"/>
        <v>4</v>
      </c>
      <c r="E13" s="2">
        <f t="shared" si="0"/>
        <v>5</v>
      </c>
      <c r="F13" s="2">
        <f t="shared" si="0"/>
        <v>6</v>
      </c>
      <c r="G13" s="2">
        <f t="shared" si="0"/>
        <v>7</v>
      </c>
      <c r="H13" s="2">
        <f t="shared" si="0"/>
        <v>8</v>
      </c>
    </row>
    <row r="14" spans="1:12" x14ac:dyDescent="0.25">
      <c r="A14" s="16">
        <v>1</v>
      </c>
      <c r="B14" s="13" t="s">
        <v>8</v>
      </c>
      <c r="C14" s="20">
        <f>C15+C16</f>
        <v>65000</v>
      </c>
      <c r="D14" s="15"/>
      <c r="E14" s="15"/>
      <c r="F14" s="14">
        <f>F15+F16</f>
        <v>186550</v>
      </c>
      <c r="G14" s="15"/>
      <c r="H14" s="14">
        <f>H15+H16</f>
        <v>1587540.5</v>
      </c>
    </row>
    <row r="15" spans="1:12" x14ac:dyDescent="0.25">
      <c r="A15" s="22" t="s">
        <v>14</v>
      </c>
      <c r="B15" s="23" t="s">
        <v>9</v>
      </c>
      <c r="C15" s="24">
        <v>33200</v>
      </c>
      <c r="D15" s="5">
        <v>0.4</v>
      </c>
      <c r="E15" s="25">
        <v>3.27</v>
      </c>
      <c r="F15" s="5">
        <f>ROUND(C15*(E15-D15),2)</f>
        <v>95284</v>
      </c>
      <c r="G15" s="5">
        <f>$C$24</f>
        <v>8.51</v>
      </c>
      <c r="H15" s="5">
        <f>F15*G15</f>
        <v>810866.84</v>
      </c>
    </row>
    <row r="16" spans="1:12" x14ac:dyDescent="0.25">
      <c r="A16" s="22" t="s">
        <v>15</v>
      </c>
      <c r="B16" s="23" t="s">
        <v>10</v>
      </c>
      <c r="C16" s="24">
        <v>31800</v>
      </c>
      <c r="D16" s="5">
        <v>0.4</v>
      </c>
      <c r="E16" s="25">
        <v>3.27</v>
      </c>
      <c r="F16" s="5">
        <f t="shared" ref="F16" si="1">ROUND(C16*(E16-D16),2)</f>
        <v>91266</v>
      </c>
      <c r="G16" s="5">
        <f>$C$24</f>
        <v>8.51</v>
      </c>
      <c r="H16" s="5">
        <f>F16*G16</f>
        <v>776673.66</v>
      </c>
    </row>
    <row r="17" spans="1:8" x14ac:dyDescent="0.25">
      <c r="A17" s="47" t="s">
        <v>39</v>
      </c>
      <c r="B17" s="47"/>
      <c r="C17" s="47"/>
      <c r="D17" s="47"/>
      <c r="E17" s="47"/>
      <c r="F17" s="47"/>
      <c r="G17" s="47"/>
      <c r="H17" s="47"/>
    </row>
    <row r="18" spans="1:8" x14ac:dyDescent="0.25">
      <c r="A18" s="47" t="s">
        <v>44</v>
      </c>
      <c r="B18" s="47"/>
      <c r="C18" s="47"/>
      <c r="D18" s="47"/>
      <c r="E18" s="47"/>
      <c r="F18" s="47"/>
      <c r="G18" s="47"/>
      <c r="H18" s="47"/>
    </row>
    <row r="19" spans="1:8" x14ac:dyDescent="0.25">
      <c r="A19" s="47" t="s">
        <v>41</v>
      </c>
      <c r="B19" s="47"/>
      <c r="C19" s="47"/>
      <c r="D19" s="47"/>
      <c r="E19" s="47"/>
      <c r="F19" s="47"/>
      <c r="G19" s="47"/>
      <c r="H19" s="47"/>
    </row>
    <row r="20" spans="1:8" x14ac:dyDescent="0.25">
      <c r="A20" s="47" t="s">
        <v>42</v>
      </c>
      <c r="B20" s="47"/>
      <c r="C20" s="47"/>
      <c r="D20" s="47"/>
      <c r="E20" s="47"/>
      <c r="F20" s="47"/>
      <c r="G20" s="47"/>
      <c r="H20" s="47"/>
    </row>
    <row r="21" spans="1:8" x14ac:dyDescent="0.25">
      <c r="A21" s="47" t="s">
        <v>49</v>
      </c>
      <c r="B21" s="47"/>
      <c r="C21" s="47"/>
      <c r="D21" s="47"/>
      <c r="E21" s="47"/>
      <c r="F21" s="47"/>
      <c r="G21" s="47"/>
      <c r="H21" s="47"/>
    </row>
    <row r="22" spans="1:8" ht="15" customHeight="1" x14ac:dyDescent="0.25">
      <c r="A22" s="47" t="s">
        <v>48</v>
      </c>
      <c r="B22" s="47"/>
      <c r="C22" s="47"/>
      <c r="D22" s="47"/>
      <c r="E22" s="52"/>
      <c r="F22" s="52"/>
      <c r="G22" s="52"/>
      <c r="H22" s="52"/>
    </row>
    <row r="23" spans="1:8" ht="15" customHeight="1" x14ac:dyDescent="0.25">
      <c r="A23" s="36"/>
      <c r="B23" s="38" t="s">
        <v>1</v>
      </c>
      <c r="C23" s="35">
        <v>29.61</v>
      </c>
      <c r="D23" s="52"/>
      <c r="E23" s="52"/>
      <c r="F23" s="52"/>
      <c r="G23" s="52"/>
      <c r="H23" s="52"/>
    </row>
    <row r="24" spans="1:8" ht="15" customHeight="1" x14ac:dyDescent="0.25">
      <c r="A24" s="36"/>
      <c r="B24" s="28" t="s">
        <v>2</v>
      </c>
      <c r="C24" s="37">
        <v>8.51</v>
      </c>
      <c r="E24" s="52"/>
      <c r="F24" s="52"/>
      <c r="G24" s="52"/>
      <c r="H24" s="52"/>
    </row>
    <row r="25" spans="1:8" ht="15" customHeight="1" x14ac:dyDescent="0.25">
      <c r="A25" s="36"/>
      <c r="B25" s="38" t="s">
        <v>3</v>
      </c>
      <c r="C25" s="35">
        <v>10.29</v>
      </c>
      <c r="D25" s="52"/>
      <c r="E25" s="52"/>
      <c r="F25" s="52"/>
      <c r="G25" s="52"/>
      <c r="H25" s="52"/>
    </row>
    <row r="26" spans="1:8" ht="15" customHeight="1" x14ac:dyDescent="0.25">
      <c r="A26" s="36"/>
      <c r="B26" s="36"/>
      <c r="C26" s="36"/>
      <c r="D26" s="52"/>
      <c r="E26" s="52"/>
      <c r="F26" s="52"/>
      <c r="G26" s="52"/>
      <c r="H26" s="52"/>
    </row>
    <row r="27" spans="1:8" ht="15" customHeight="1" x14ac:dyDescent="0.25">
      <c r="A27" s="38" t="s">
        <v>11</v>
      </c>
      <c r="B27" s="43" t="s">
        <v>52</v>
      </c>
      <c r="C27" s="43"/>
      <c r="D27" s="4"/>
      <c r="E27" s="43" t="s">
        <v>21</v>
      </c>
      <c r="F27" s="43"/>
      <c r="G27" s="43" t="s">
        <v>21</v>
      </c>
      <c r="H27" s="43"/>
    </row>
    <row r="28" spans="1:8" ht="15" customHeight="1" x14ac:dyDescent="0.25">
      <c r="A28" s="38"/>
      <c r="B28" s="41" t="s">
        <v>16</v>
      </c>
      <c r="C28" s="41"/>
      <c r="D28" s="21"/>
      <c r="E28" s="41" t="s">
        <v>17</v>
      </c>
      <c r="F28" s="41"/>
      <c r="G28" s="41" t="s">
        <v>18</v>
      </c>
      <c r="H28" s="41"/>
    </row>
    <row r="29" spans="1:8" x14ac:dyDescent="0.25">
      <c r="A29" s="38"/>
      <c r="B29" s="38"/>
      <c r="E29" s="4"/>
      <c r="G29" s="4"/>
      <c r="H29" s="4"/>
    </row>
    <row r="30" spans="1:8" ht="15" customHeight="1" x14ac:dyDescent="0.25">
      <c r="A30" s="38" t="s">
        <v>12</v>
      </c>
      <c r="B30" s="43" t="s">
        <v>52</v>
      </c>
      <c r="C30" s="43"/>
      <c r="D30" s="4"/>
      <c r="E30" s="43" t="s">
        <v>21</v>
      </c>
      <c r="F30" s="43"/>
      <c r="G30" s="43" t="s">
        <v>21</v>
      </c>
      <c r="H30" s="43"/>
    </row>
    <row r="31" spans="1:8" ht="15" customHeight="1" x14ac:dyDescent="0.25">
      <c r="B31" s="41" t="s">
        <v>16</v>
      </c>
      <c r="C31" s="41"/>
      <c r="D31" s="21"/>
      <c r="E31" s="41" t="s">
        <v>17</v>
      </c>
      <c r="F31" s="41"/>
      <c r="G31" s="41" t="s">
        <v>18</v>
      </c>
      <c r="H31" s="41"/>
    </row>
  </sheetData>
  <mergeCells count="28">
    <mergeCell ref="B31:C31"/>
    <mergeCell ref="E27:F27"/>
    <mergeCell ref="G27:H27"/>
    <mergeCell ref="E28:F28"/>
    <mergeCell ref="G28:H28"/>
    <mergeCell ref="E30:F30"/>
    <mergeCell ref="G30:H30"/>
    <mergeCell ref="E31:F31"/>
    <mergeCell ref="G31:H31"/>
    <mergeCell ref="A22:D22"/>
    <mergeCell ref="A3:H3"/>
    <mergeCell ref="B27:C27"/>
    <mergeCell ref="B28:C28"/>
    <mergeCell ref="B30:C30"/>
    <mergeCell ref="A20:H20"/>
    <mergeCell ref="A21:H21"/>
    <mergeCell ref="A9:H9"/>
    <mergeCell ref="A10:H10"/>
    <mergeCell ref="F11:G11"/>
    <mergeCell ref="A17:H17"/>
    <mergeCell ref="A18:H18"/>
    <mergeCell ref="A19:H19"/>
    <mergeCell ref="A1:H1"/>
    <mergeCell ref="A2:H2"/>
    <mergeCell ref="A4:H4"/>
    <mergeCell ref="A6:H6"/>
    <mergeCell ref="A7:H7"/>
    <mergeCell ref="B8:H8"/>
  </mergeCells>
  <pageMargins left="0.7" right="0.7" top="0.75" bottom="0.75" header="0.3" footer="0.3"/>
  <pageSetup paperSize="9" scale="7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view="pageBreakPreview" zoomScale="85" zoomScaleNormal="85" zoomScaleSheetLayoutView="85" workbookViewId="0">
      <selection activeCell="J16" sqref="J16"/>
    </sheetView>
  </sheetViews>
  <sheetFormatPr defaultRowHeight="15" x14ac:dyDescent="0.25"/>
  <cols>
    <col min="1" max="1" width="10.42578125" customWidth="1"/>
    <col min="2" max="2" width="55.7109375" style="17" customWidth="1"/>
    <col min="3" max="3" width="15.42578125" style="17" customWidth="1"/>
    <col min="4" max="6" width="24.42578125" style="17" customWidth="1"/>
  </cols>
  <sheetData>
    <row r="1" spans="1:9" x14ac:dyDescent="0.25">
      <c r="A1" s="40" t="s">
        <v>19</v>
      </c>
      <c r="B1" s="40"/>
      <c r="C1" s="40"/>
      <c r="D1" s="40"/>
      <c r="E1" s="40"/>
      <c r="F1" s="40"/>
    </row>
    <row r="2" spans="1:9" x14ac:dyDescent="0.25">
      <c r="A2" s="40" t="s">
        <v>22</v>
      </c>
      <c r="B2" s="40"/>
      <c r="C2" s="40"/>
      <c r="D2" s="40"/>
      <c r="E2" s="40"/>
      <c r="F2" s="40"/>
    </row>
    <row r="3" spans="1:9" x14ac:dyDescent="0.25">
      <c r="A3" s="41" t="s">
        <v>61</v>
      </c>
      <c r="B3" s="41"/>
      <c r="C3" s="41"/>
      <c r="D3" s="41"/>
      <c r="E3" s="41"/>
      <c r="F3" s="41"/>
    </row>
    <row r="5" spans="1:9" ht="15.75" x14ac:dyDescent="0.25">
      <c r="A5" s="44" t="s">
        <v>5</v>
      </c>
      <c r="B5" s="44"/>
      <c r="C5" s="44"/>
      <c r="D5" s="44"/>
      <c r="E5" s="44"/>
      <c r="F5" s="44"/>
      <c r="G5" s="9"/>
      <c r="H5" s="9"/>
      <c r="I5" s="9"/>
    </row>
    <row r="6" spans="1:9" x14ac:dyDescent="0.25">
      <c r="A6" s="42" t="s">
        <v>6</v>
      </c>
      <c r="B6" s="42"/>
      <c r="C6" s="42"/>
      <c r="D6" s="42"/>
      <c r="E6" s="42"/>
      <c r="F6" s="42"/>
      <c r="G6" s="6"/>
      <c r="H6" s="6"/>
      <c r="I6" s="6"/>
    </row>
    <row r="7" spans="1:9" x14ac:dyDescent="0.25">
      <c r="B7" s="42" t="s">
        <v>4</v>
      </c>
      <c r="C7" s="42"/>
      <c r="D7" s="42"/>
      <c r="E7" s="42"/>
      <c r="F7" s="42"/>
      <c r="G7" s="6"/>
      <c r="H7" s="6"/>
      <c r="I7" s="6"/>
    </row>
    <row r="8" spans="1:9" x14ac:dyDescent="0.25">
      <c r="A8" s="45" t="s">
        <v>45</v>
      </c>
      <c r="B8" s="45"/>
      <c r="C8" s="45"/>
      <c r="D8" s="45"/>
      <c r="E8" s="45"/>
      <c r="F8" s="45"/>
      <c r="G8" s="10"/>
      <c r="H8" s="10"/>
      <c r="I8" s="11"/>
    </row>
    <row r="9" spans="1:9" x14ac:dyDescent="0.25">
      <c r="A9" s="46" t="s">
        <v>7</v>
      </c>
      <c r="B9" s="46"/>
      <c r="C9" s="46"/>
      <c r="D9" s="46"/>
      <c r="E9" s="46"/>
      <c r="F9" s="46"/>
      <c r="G9" s="12"/>
      <c r="H9" s="12"/>
      <c r="I9" s="12"/>
    </row>
    <row r="10" spans="1:9" x14ac:dyDescent="0.25">
      <c r="B10" s="7"/>
      <c r="C10" s="8"/>
      <c r="D10" s="48" t="s">
        <v>34</v>
      </c>
      <c r="E10" s="48"/>
      <c r="F10" s="29" t="s">
        <v>35</v>
      </c>
      <c r="G10" s="8"/>
      <c r="H10" s="8"/>
      <c r="I10" s="8"/>
    </row>
    <row r="11" spans="1:9" ht="185.25" customHeight="1" x14ac:dyDescent="0.25">
      <c r="A11" s="2" t="s">
        <v>13</v>
      </c>
      <c r="B11" s="2" t="s">
        <v>33</v>
      </c>
      <c r="C11" s="2" t="s">
        <v>53</v>
      </c>
      <c r="D11" s="2" t="s">
        <v>57</v>
      </c>
      <c r="E11" s="2" t="s">
        <v>58</v>
      </c>
      <c r="F11" s="2" t="s">
        <v>60</v>
      </c>
    </row>
    <row r="12" spans="1:9" x14ac:dyDescent="0.25">
      <c r="A12" s="2">
        <v>1</v>
      </c>
      <c r="B12" s="2">
        <f>A12+1</f>
        <v>2</v>
      </c>
      <c r="C12" s="2">
        <f t="shared" ref="C12:E12" si="0">B12+1</f>
        <v>3</v>
      </c>
      <c r="D12" s="2">
        <f t="shared" si="0"/>
        <v>4</v>
      </c>
      <c r="E12" s="2">
        <f t="shared" si="0"/>
        <v>5</v>
      </c>
      <c r="F12" s="2">
        <f t="shared" ref="F12" si="1">E12+1</f>
        <v>6</v>
      </c>
    </row>
    <row r="13" spans="1:9" x14ac:dyDescent="0.25">
      <c r="A13" s="16">
        <v>1</v>
      </c>
      <c r="B13" s="13" t="s">
        <v>8</v>
      </c>
      <c r="C13" s="20">
        <f>C14+C15</f>
        <v>219190</v>
      </c>
      <c r="D13" s="15"/>
      <c r="E13" s="15"/>
      <c r="F13" s="14">
        <f>F14+F15</f>
        <v>1795166.1</v>
      </c>
    </row>
    <row r="14" spans="1:9" x14ac:dyDescent="0.25">
      <c r="A14" s="22" t="s">
        <v>14</v>
      </c>
      <c r="B14" s="23" t="s">
        <v>9</v>
      </c>
      <c r="C14" s="24">
        <v>95630</v>
      </c>
      <c r="D14" s="5">
        <f>$E$17</f>
        <v>4.34</v>
      </c>
      <c r="E14" s="25">
        <f>$E$18</f>
        <v>12.53</v>
      </c>
      <c r="F14" s="5">
        <f>ROUND(C14*(E14-D14),2)</f>
        <v>783209.7</v>
      </c>
    </row>
    <row r="15" spans="1:9" x14ac:dyDescent="0.25">
      <c r="A15" s="22" t="s">
        <v>15</v>
      </c>
      <c r="B15" s="23" t="s">
        <v>10</v>
      </c>
      <c r="C15" s="24">
        <v>123560</v>
      </c>
      <c r="D15" s="5">
        <f>$E$17</f>
        <v>4.34</v>
      </c>
      <c r="E15" s="25">
        <f>$E$18</f>
        <v>12.53</v>
      </c>
      <c r="F15" s="5">
        <f>ROUND(C15*(E15-D15),2)</f>
        <v>1011956.4</v>
      </c>
    </row>
    <row r="16" spans="1:9" ht="21.75" customHeight="1" x14ac:dyDescent="0.25">
      <c r="A16" s="53" t="s">
        <v>39</v>
      </c>
      <c r="B16" s="53"/>
      <c r="C16" s="53"/>
      <c r="D16" s="53"/>
      <c r="E16" s="53"/>
      <c r="F16" s="53"/>
    </row>
    <row r="17" spans="1:6" ht="19.5" customHeight="1" x14ac:dyDescent="0.25">
      <c r="A17" s="49" t="s">
        <v>31</v>
      </c>
      <c r="B17" s="49"/>
      <c r="C17" s="49"/>
      <c r="D17" s="49"/>
      <c r="E17" s="27">
        <v>4.34</v>
      </c>
      <c r="F17" s="26" t="s">
        <v>23</v>
      </c>
    </row>
    <row r="18" spans="1:6" ht="19.5" customHeight="1" x14ac:dyDescent="0.25">
      <c r="A18" s="49" t="s">
        <v>32</v>
      </c>
      <c r="B18" s="49"/>
      <c r="C18" s="49"/>
      <c r="D18" s="49"/>
      <c r="E18" s="19">
        <f>ROUND((E20*E21+E22*(1+E23/100+E24/100))/E19,2)</f>
        <v>12.53</v>
      </c>
      <c r="F18" s="26" t="s">
        <v>23</v>
      </c>
    </row>
    <row r="19" spans="1:6" ht="33" customHeight="1" x14ac:dyDescent="0.25">
      <c r="A19" s="51" t="s">
        <v>38</v>
      </c>
      <c r="B19" s="51"/>
      <c r="C19" s="51"/>
      <c r="D19" s="51"/>
      <c r="E19" s="17">
        <v>500</v>
      </c>
      <c r="F19" s="18" t="s">
        <v>25</v>
      </c>
    </row>
    <row r="20" spans="1:6" ht="20.25" customHeight="1" x14ac:dyDescent="0.25">
      <c r="A20" s="51" t="s">
        <v>26</v>
      </c>
      <c r="B20" s="51"/>
      <c r="C20" s="51"/>
      <c r="D20" s="51"/>
      <c r="E20" s="32">
        <v>5023.6099999999997</v>
      </c>
      <c r="F20" s="33" t="s">
        <v>24</v>
      </c>
    </row>
    <row r="21" spans="1:6" ht="19.5" customHeight="1" x14ac:dyDescent="0.25">
      <c r="A21" s="51" t="s">
        <v>59</v>
      </c>
      <c r="B21" s="51"/>
      <c r="C21" s="51"/>
      <c r="D21" s="51"/>
      <c r="E21" s="17">
        <v>1.04</v>
      </c>
      <c r="F21" s="18"/>
    </row>
    <row r="22" spans="1:6" ht="19.5" customHeight="1" x14ac:dyDescent="0.25">
      <c r="A22" s="51" t="s">
        <v>37</v>
      </c>
      <c r="B22" s="51"/>
      <c r="C22" s="51"/>
      <c r="D22" s="51"/>
      <c r="E22" s="39">
        <v>443.33</v>
      </c>
      <c r="F22" s="18" t="s">
        <v>24</v>
      </c>
    </row>
    <row r="23" spans="1:6" ht="61.5" customHeight="1" x14ac:dyDescent="0.25">
      <c r="A23" s="51" t="s">
        <v>28</v>
      </c>
      <c r="B23" s="51"/>
      <c r="C23" s="51"/>
      <c r="D23" s="51"/>
      <c r="E23" s="17">
        <v>78</v>
      </c>
      <c r="F23" s="18" t="s">
        <v>27</v>
      </c>
    </row>
    <row r="24" spans="1:6" ht="63.75" customHeight="1" x14ac:dyDescent="0.25">
      <c r="A24" s="51" t="s">
        <v>29</v>
      </c>
      <c r="B24" s="51"/>
      <c r="C24" s="51"/>
      <c r="D24" s="51"/>
      <c r="E24" s="17">
        <v>57</v>
      </c>
      <c r="F24" s="18" t="s">
        <v>27</v>
      </c>
    </row>
    <row r="25" spans="1:6" x14ac:dyDescent="0.25">
      <c r="A25" s="31"/>
      <c r="B25" s="31"/>
      <c r="C25" s="30"/>
      <c r="D25" s="30"/>
      <c r="E25" s="30"/>
      <c r="F25" s="30"/>
    </row>
    <row r="26" spans="1:6" ht="15" customHeight="1" x14ac:dyDescent="0.25">
      <c r="A26" s="38" t="s">
        <v>11</v>
      </c>
      <c r="B26" s="43" t="s">
        <v>52</v>
      </c>
      <c r="C26" s="43"/>
      <c r="D26" s="43" t="s">
        <v>21</v>
      </c>
      <c r="E26" s="43"/>
      <c r="F26" s="35" t="s">
        <v>21</v>
      </c>
    </row>
    <row r="27" spans="1:6" ht="15" customHeight="1" x14ac:dyDescent="0.25">
      <c r="A27" s="38"/>
      <c r="B27" s="41" t="s">
        <v>16</v>
      </c>
      <c r="C27" s="41"/>
      <c r="D27" s="41" t="s">
        <v>17</v>
      </c>
      <c r="E27" s="41"/>
      <c r="F27" s="34" t="s">
        <v>18</v>
      </c>
    </row>
    <row r="28" spans="1:6" x14ac:dyDescent="0.25">
      <c r="A28" s="38"/>
      <c r="B28" s="38"/>
      <c r="C28" s="35"/>
      <c r="D28" s="4"/>
      <c r="E28" s="35"/>
      <c r="F28" s="4"/>
    </row>
    <row r="29" spans="1:6" ht="15" customHeight="1" x14ac:dyDescent="0.25">
      <c r="A29" s="38" t="s">
        <v>12</v>
      </c>
      <c r="B29" s="43" t="s">
        <v>52</v>
      </c>
      <c r="C29" s="43"/>
      <c r="D29" s="43" t="s">
        <v>21</v>
      </c>
      <c r="E29" s="43"/>
      <c r="F29" s="35" t="s">
        <v>21</v>
      </c>
    </row>
    <row r="30" spans="1:6" ht="15" customHeight="1" x14ac:dyDescent="0.25">
      <c r="B30" s="41" t="s">
        <v>16</v>
      </c>
      <c r="C30" s="41"/>
      <c r="D30" s="41" t="s">
        <v>17</v>
      </c>
      <c r="E30" s="41"/>
      <c r="F30" s="34" t="s">
        <v>18</v>
      </c>
    </row>
    <row r="31" spans="1:6" x14ac:dyDescent="0.25">
      <c r="B31" s="3"/>
      <c r="C31" s="4"/>
      <c r="D31" s="4"/>
      <c r="E31" s="4"/>
      <c r="F31" s="4"/>
    </row>
  </sheetData>
  <mergeCells count="26">
    <mergeCell ref="B27:C27"/>
    <mergeCell ref="D27:E27"/>
    <mergeCell ref="B29:C29"/>
    <mergeCell ref="D29:E29"/>
    <mergeCell ref="A22:D22"/>
    <mergeCell ref="A23:D23"/>
    <mergeCell ref="A24:D24"/>
    <mergeCell ref="A19:D19"/>
    <mergeCell ref="A20:D20"/>
    <mergeCell ref="A21:D21"/>
    <mergeCell ref="A18:D18"/>
    <mergeCell ref="B26:C26"/>
    <mergeCell ref="D26:E26"/>
    <mergeCell ref="B30:C30"/>
    <mergeCell ref="D30:E30"/>
    <mergeCell ref="A3:F3"/>
    <mergeCell ref="A5:F5"/>
    <mergeCell ref="A6:F6"/>
    <mergeCell ref="B7:F7"/>
    <mergeCell ref="A8:F8"/>
    <mergeCell ref="A9:F9"/>
    <mergeCell ref="D10:E10"/>
    <mergeCell ref="A16:F16"/>
    <mergeCell ref="A17:D17"/>
    <mergeCell ref="A1:F1"/>
    <mergeCell ref="A2:F2"/>
  </mergeCells>
  <pageMargins left="0.7" right="0.7" top="0.75" bottom="0.75" header="0.3" footer="0.3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БИМ, индекс к СМР</vt:lpstr>
      <vt:lpstr>БИМ, индексы по ЭПЗ</vt:lpstr>
      <vt:lpstr>РИМ, кВт-ч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2023-08-16T13:09:50Z</dcterms:modified>
</cp:coreProperties>
</file>